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C:\Users\gusta\Documents\Mentoria Joviano\"/>
    </mc:Choice>
  </mc:AlternateContent>
  <xr:revisionPtr revIDLastSave="0" documentId="13_ncr:1_{1C306F2D-C218-4CB6-B8CC-C861CA29C8D2}" xr6:coauthVersionLast="47" xr6:coauthVersionMax="47" xr10:uidLastSave="{00000000-0000-0000-0000-000000000000}"/>
  <bookViews>
    <workbookView xWindow="-28920" yWindow="-120" windowWidth="29040" windowHeight="15720" xr2:uid="{E7BF9D3F-7136-45A7-8FF6-A0F7918B2A79}"/>
  </bookViews>
  <sheets>
    <sheet name="DRCST - Restituição" sheetId="1" r:id="rId1"/>
    <sheet name="DRCST - Ressarcimento"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9" i="1" l="1"/>
  <c r="L29" i="1"/>
  <c r="K29" i="1"/>
  <c r="M29" i="1" s="1"/>
  <c r="N29" i="1" s="1"/>
  <c r="L28" i="1"/>
  <c r="K28" i="1"/>
  <c r="G31" i="1"/>
  <c r="Q33" i="1"/>
  <c r="Q34" i="1" s="1"/>
  <c r="T32" i="1" s="1"/>
  <c r="D30" i="2"/>
  <c r="D29" i="2"/>
  <c r="D28" i="2"/>
  <c r="H26" i="2"/>
  <c r="C29" i="2"/>
  <c r="C28" i="2"/>
  <c r="E26" i="2"/>
  <c r="D26" i="2"/>
  <c r="C26" i="2"/>
  <c r="I31" i="1" l="1"/>
  <c r="E35" i="1" s="1"/>
  <c r="J31" i="1" s="1"/>
  <c r="E31" i="1"/>
  <c r="E34" i="1" s="1"/>
  <c r="F31" i="1" s="1"/>
  <c r="E36" i="1" l="1"/>
  <c r="E38" i="1" s="1"/>
</calcChain>
</file>

<file path=xl/sharedStrings.xml><?xml version="1.0" encoding="utf-8"?>
<sst xmlns="http://schemas.openxmlformats.org/spreadsheetml/2006/main" count="84" uniqueCount="73">
  <si>
    <r>
      <t xml:space="preserve">Quando a BC ICMS ST é maior que a venda ao </t>
    </r>
    <r>
      <rPr>
        <b/>
        <u/>
        <sz val="11"/>
        <color theme="1"/>
        <rFont val="Calibri"/>
        <family val="2"/>
        <scheme val="minor"/>
      </rPr>
      <t>consumidor final</t>
    </r>
  </si>
  <si>
    <t>Media ponderada da BC ICMS ST e comprar com o valor médio ponderado do valor da venda.</t>
  </si>
  <si>
    <t>Deduzir as devoluções e anulações de venda.</t>
  </si>
  <si>
    <t xml:space="preserve">Entradas = </t>
  </si>
  <si>
    <t>Valores das entradas (BC ST)</t>
  </si>
  <si>
    <t>Quantidade de cada item</t>
  </si>
  <si>
    <t xml:space="preserve">Saídas = </t>
  </si>
  <si>
    <t>A quantidade das entradas de cada item nunca deve ser menor que a quantidade de saídas + valor do estoque.</t>
  </si>
  <si>
    <t>Data</t>
  </si>
  <si>
    <t>Qtd Entrada</t>
  </si>
  <si>
    <t>Valor BC ST Un.</t>
  </si>
  <si>
    <t>ENTRADA</t>
  </si>
  <si>
    <t>SAIDAS</t>
  </si>
  <si>
    <t>Valor Un Venda CF</t>
  </si>
  <si>
    <t xml:space="preserve">MP Entradas = </t>
  </si>
  <si>
    <t>MP Saidas =</t>
  </si>
  <si>
    <t>Qtd Saida</t>
  </si>
  <si>
    <t>Total</t>
  </si>
  <si>
    <t>Aliq. Interna</t>
  </si>
  <si>
    <t>Sub. Total</t>
  </si>
  <si>
    <t>Multiplicar o Subtotal pela aliquota interna, o resultado multiplicar pela qtd vendida.</t>
  </si>
  <si>
    <t>CALCULO</t>
  </si>
  <si>
    <t>Restituíção</t>
  </si>
  <si>
    <t>DRCST = Obrigatório infomações a partir de 01.01.2019</t>
  </si>
  <si>
    <t>Cervejas, chopes, refrigerantes, águas e outras bebidas</t>
  </si>
  <si>
    <t>Cigarros e outros produtos derivados do fumo</t>
  </si>
  <si>
    <t>Cimentos</t>
  </si>
  <si>
    <t>Pneumáticos, câmaras de ar e protetores de borracha</t>
  </si>
  <si>
    <t>Veículos automotores</t>
  </si>
  <si>
    <t>Veículos de duas e três rodas motorizados</t>
  </si>
  <si>
    <t>RICMS/SC  Anexo 1A Seção IV</t>
  </si>
  <si>
    <t>RICMS/SC  Anexo 1A Seção V</t>
  </si>
  <si>
    <t>RICMS/SC  Anexo 1A Seção VI</t>
  </si>
  <si>
    <t>RICMS/SC  Anexo 1A Seção XVI</t>
  </si>
  <si>
    <t>RICMS/SC  Anexo 1A Seção XXIV</t>
  </si>
  <si>
    <t>RICMS/SC  Anexo 1A Seção XXV</t>
  </si>
  <si>
    <t>Seção IX - Art. 25 - Trata sobre a restitução, ressarcimento e complementação</t>
  </si>
  <si>
    <t>Art. 25. Nas seguintes hipóteses, em que houve retenção de ICMS devido por substituição tributária em operações anteriores em favor deste Estado, caberá ao substituído tributário:</t>
  </si>
  <si>
    <t>II – a restituição do imposto retido por substituição tributária correspondente à diferença, quando o valor efetivo da saída destinada a consumidor final se realizar por valor inferior ao da respectiva base de cálculo presumida que serviu para retenção do imposto devido por substituição tributária; e</t>
  </si>
  <si>
    <t>§ 2º Ressalvados os casos já disciplinados neste regulamento, caberá também a restituição do valor do imposto retido por substituição tributária correspondente ao fato gerador presumido que não se realizar.</t>
  </si>
  <si>
    <t>Art. 25-A. A apuração dos valores do ressarcimento, da restituição e da complementação do ICMS retidos por substituição tributária será mensal e observará o seguinte:</t>
  </si>
  <si>
    <r>
      <t>II – para a apuração da restituição e da complementação previstas nos incisos II e III do </t>
    </r>
    <r>
      <rPr>
        <i/>
        <sz val="10"/>
        <color rgb="FF000000"/>
        <rFont val="Arial"/>
        <family val="2"/>
      </rPr>
      <t>caput</t>
    </r>
    <r>
      <rPr>
        <sz val="10"/>
        <color rgb="FF000000"/>
        <rFont val="Arial"/>
        <family val="2"/>
      </rPr>
      <t> do art. 25 deste Anexo, em relação a cada item de mercadoria, será utilizado o valor ponderado médio:</t>
    </r>
  </si>
  <si>
    <t>a) da base de cálculo da substituição tributária relativo às entradas; e</t>
  </si>
  <si>
    <t>b) das saídas destinadas a consumidor final.</t>
  </si>
  <si>
    <t>§ 3º Para fins do disposto neste artigo, a quantidade de cada item de mercadoria será representada pela menor unidade de medida utilizada na quantificação de comercialização empregada pelo contribuinte, aplicando-se às entradas, às saídas e ao estoque de mercadorias.</t>
  </si>
  <si>
    <r>
      <t>§ 2º Na apuração do valor médio ponderado das saídas de que trata a alínea “b” do inciso II do </t>
    </r>
    <r>
      <rPr>
        <i/>
        <sz val="11"/>
        <color rgb="FF000000"/>
        <rFont val="Calibri Light"/>
        <family val="2"/>
        <scheme val="major"/>
      </rPr>
      <t>caput</t>
    </r>
    <r>
      <rPr>
        <sz val="11"/>
        <color rgb="FF000000"/>
        <rFont val="Calibri Light"/>
        <family val="2"/>
        <scheme val="major"/>
      </rPr>
      <t> deste artigo, serão consideradas todas as vendas de mercadorias a consumidor final de cada item das mercadorias sujeitas a substituição tributária, em cada período de referência, deduzidas das respectivas anulações e devoluções ocorridas.</t>
    </r>
  </si>
  <si>
    <r>
      <t>§ 4º O valor ponderado médio mensal relativo à entrada das mercadorias, nas hipóteses previstas na alínea “a” dos incisos I e II do </t>
    </r>
    <r>
      <rPr>
        <i/>
        <sz val="11"/>
        <color rgb="FF000000"/>
        <rFont val="Calibri Light"/>
        <family val="2"/>
        <scheme val="major"/>
      </rPr>
      <t>caput</t>
    </r>
    <r>
      <rPr>
        <sz val="11"/>
        <color rgb="FF000000"/>
        <rFont val="Calibri Light"/>
        <family val="2"/>
        <scheme val="major"/>
      </rPr>
      <t> deste artigo, em cada período de apuração, será o resultado da divisão do somatório dos valores das entradas computados de cada uma das variáveis indicadas naqueles dispositivos, pela quantidade de entradas de cada item de mercadoria, desde que esta quantidade seja maior ou igual ao somatório das saídas mencionadas nos incisos do </t>
    </r>
    <r>
      <rPr>
        <i/>
        <sz val="11"/>
        <color rgb="FF000000"/>
        <rFont val="Calibri Light"/>
        <family val="2"/>
        <scheme val="major"/>
      </rPr>
      <t>caput</t>
    </r>
    <r>
      <rPr>
        <sz val="11"/>
        <color rgb="FF000000"/>
        <rFont val="Calibri Light"/>
        <family val="2"/>
        <scheme val="major"/>
      </rPr>
      <t> do art. 25 deste Anexo e à existente em estoque no período de apuração, observado o disposto no § 5º deste artigo.</t>
    </r>
  </si>
  <si>
    <r>
      <t>§ 5º Na hipótese do § 4º deste artigo, sempre que a quantidade das entradas de cada item de mercadoria for menor que o somatório das saídas nas hipóteses dos incisos do </t>
    </r>
    <r>
      <rPr>
        <i/>
        <sz val="11"/>
        <color rgb="FF000000"/>
        <rFont val="Calibri Light"/>
        <family val="2"/>
        <scheme val="major"/>
      </rPr>
      <t>caput</t>
    </r>
    <r>
      <rPr>
        <sz val="11"/>
        <color rgb="FF000000"/>
        <rFont val="Calibri Light"/>
        <family val="2"/>
        <scheme val="major"/>
      </rPr>
      <t> do art. 25 deste Anexo e dos respectivos estoques no período, será obrigatório, para fins do cálculo da média, a adição das entradas ocorrida no período de referência anterior ou anteriores, até que se satisfaça a condição prevista no referido dispositivo.</t>
    </r>
  </si>
  <si>
    <r>
      <t>§ 6º Para fins do disposto nas alíneas “b” e “c” do inciso I do </t>
    </r>
    <r>
      <rPr>
        <i/>
        <sz val="11"/>
        <color rgb="FF000000"/>
        <rFont val="Calibri Light"/>
        <family val="2"/>
        <scheme val="major"/>
      </rPr>
      <t>caput</t>
    </r>
    <r>
      <rPr>
        <sz val="11"/>
        <color rgb="FF000000"/>
        <rFont val="Calibri Light"/>
        <family val="2"/>
        <scheme val="major"/>
      </rPr>
      <t> deste artigo e no inciso I do § 1º deste artigo, somente serão incluídas na apuração de que trata este artigo as devoluções ocorridas no mesmo mês em que foi computada a entrada ou saída do mesmo item de mercadoria.</t>
    </r>
  </si>
  <si>
    <t>Quando a há saída do produto com ST para outro estado</t>
  </si>
  <si>
    <t>Media ponderada da BC ICMS ST e comprar com o valor médio ponderado do valor da saída.</t>
  </si>
  <si>
    <t>Ressarcimento</t>
  </si>
  <si>
    <t>a) Saída Interestadual para destinatário estabelecido em Estado signatário</t>
  </si>
  <si>
    <t>b) Saída Interestadual para destinatário estabelecido em Estado náo signatário</t>
  </si>
  <si>
    <t>c) Saída interestadual destinada a não contribuinte do ICMS</t>
  </si>
  <si>
    <t>Ressarcimento será o valor ponderado médio para o imposto retido e para o imposto próprio relativos á entrada</t>
  </si>
  <si>
    <t>Valor Unit. ICMS Próprio</t>
  </si>
  <si>
    <t>Formula Cálculo ST:</t>
  </si>
  <si>
    <t>Formula Cálculo ICMS Próprio:</t>
  </si>
  <si>
    <t>Qtd Saída</t>
  </si>
  <si>
    <t>TOTAL</t>
  </si>
  <si>
    <t>TOTAL DE RESSARCIMENTO</t>
  </si>
  <si>
    <t>Crédito na apuração Normal - DCIP Item 74 Subtipo 2</t>
  </si>
  <si>
    <t>SAÍDA REVENDA INTERESTADUAL</t>
  </si>
  <si>
    <t>industria</t>
  </si>
  <si>
    <t>distribuidora</t>
  </si>
  <si>
    <t>varejista</t>
  </si>
  <si>
    <t>MVA</t>
  </si>
  <si>
    <t>presumida</t>
  </si>
  <si>
    <t>importadora</t>
  </si>
  <si>
    <t>x</t>
  </si>
  <si>
    <t>SI</t>
  </si>
  <si>
    <t>VI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</si>
</sst>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9" x14ac:knownFonts="1">
    <font>
      <sz val="11"/>
      <color theme="1"/>
      <name val="Calibri"/>
      <family val="2"/>
      <scheme val="minor"/>
    </font>
    <font>
      <sz val="11"/>
      <color theme="1"/>
      <name val="Calibri"/>
      <family val="2"/>
      <scheme val="minor"/>
    </font>
    <font>
      <b/>
      <sz val="11"/>
      <color theme="1"/>
      <name val="Calibri"/>
      <family val="2"/>
      <scheme val="minor"/>
    </font>
    <font>
      <b/>
      <u/>
      <sz val="11"/>
      <color theme="1"/>
      <name val="Calibri"/>
      <family val="2"/>
      <scheme val="minor"/>
    </font>
    <font>
      <i/>
      <sz val="11"/>
      <color theme="1"/>
      <name val="Calibri"/>
      <family val="2"/>
      <scheme val="minor"/>
    </font>
    <font>
      <u/>
      <sz val="12"/>
      <color theme="1"/>
      <name val="Calibri"/>
      <family val="2"/>
      <scheme val="minor"/>
    </font>
    <font>
      <i/>
      <sz val="11"/>
      <color rgb="FFFF0000"/>
      <name val="Calibri"/>
      <family val="2"/>
      <scheme val="minor"/>
    </font>
    <font>
      <b/>
      <sz val="12"/>
      <color rgb="FFFF0000"/>
      <name val="Calibri"/>
      <family val="2"/>
      <scheme val="minor"/>
    </font>
    <font>
      <i/>
      <u/>
      <sz val="11"/>
      <color theme="1"/>
      <name val="Calibri"/>
      <family val="2"/>
      <scheme val="minor"/>
    </font>
    <font>
      <sz val="8"/>
      <color rgb="FF000000"/>
      <name val="Arial"/>
      <family val="2"/>
    </font>
    <font>
      <b/>
      <sz val="8"/>
      <color rgb="FF000000"/>
      <name val="Arial"/>
      <family val="2"/>
    </font>
    <font>
      <u/>
      <sz val="10"/>
      <color theme="1"/>
      <name val="Calibri"/>
      <family val="2"/>
      <scheme val="minor"/>
    </font>
    <font>
      <sz val="10"/>
      <color theme="1"/>
      <name val="Calibri"/>
      <family val="2"/>
      <scheme val="minor"/>
    </font>
    <font>
      <sz val="10"/>
      <color rgb="FF000000"/>
      <name val="Arial"/>
      <family val="2"/>
    </font>
    <font>
      <i/>
      <sz val="10"/>
      <color rgb="FF000000"/>
      <name val="Arial"/>
      <family val="2"/>
    </font>
    <font>
      <sz val="11"/>
      <color rgb="FF000000"/>
      <name val="Calibri Light"/>
      <family val="2"/>
      <scheme val="major"/>
    </font>
    <font>
      <i/>
      <sz val="11"/>
      <color rgb="FF000000"/>
      <name val="Calibri Light"/>
      <family val="2"/>
      <scheme val="major"/>
    </font>
    <font>
      <i/>
      <sz val="10"/>
      <color theme="1"/>
      <name val="Calibri"/>
      <family val="2"/>
      <scheme val="minor"/>
    </font>
    <font>
      <b/>
      <sz val="14"/>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5" tint="0.59999389629810485"/>
        <bgColor indexed="64"/>
      </patternFill>
    </fill>
    <fill>
      <patternFill patternType="solid">
        <fgColor theme="0" tint="-0.14999847407452621"/>
        <bgColor indexed="64"/>
      </patternFill>
    </fill>
  </fills>
  <borders count="3">
    <border>
      <left/>
      <right/>
      <top/>
      <bottom/>
      <diagonal/>
    </border>
    <border>
      <left/>
      <right/>
      <top/>
      <bottom style="thin">
        <color indexed="64"/>
      </bottom>
      <diagonal/>
    </border>
    <border>
      <left/>
      <right/>
      <top style="thin">
        <color indexed="64"/>
      </top>
      <bottom/>
      <diagonal/>
    </border>
  </borders>
  <cellStyleXfs count="2">
    <xf numFmtId="0" fontId="0" fillId="0" borderId="0"/>
    <xf numFmtId="43" fontId="1" fillId="0" borderId="0" applyFont="0" applyFill="0" applyBorder="0" applyAlignment="0" applyProtection="0"/>
  </cellStyleXfs>
  <cellXfs count="49">
    <xf numFmtId="0" fontId="0" fillId="0" borderId="0" xfId="0"/>
    <xf numFmtId="0" fontId="0" fillId="0" borderId="0" xfId="0" applyAlignment="1">
      <alignment horizontal="center"/>
    </xf>
    <xf numFmtId="0" fontId="0" fillId="0" borderId="0" xfId="0" applyAlignment="1">
      <alignment horizontal="right"/>
    </xf>
    <xf numFmtId="0" fontId="0" fillId="2" borderId="0" xfId="0" applyFill="1" applyAlignment="1">
      <alignment horizontal="center"/>
    </xf>
    <xf numFmtId="0" fontId="0" fillId="2" borderId="0" xfId="0" applyFill="1"/>
    <xf numFmtId="14" fontId="0" fillId="0" borderId="0" xfId="0" applyNumberFormat="1"/>
    <xf numFmtId="43" fontId="0" fillId="0" borderId="0" xfId="1" applyFont="1"/>
    <xf numFmtId="0" fontId="2" fillId="2" borderId="0" xfId="0" applyFont="1" applyFill="1" applyAlignment="1">
      <alignment horizontal="center"/>
    </xf>
    <xf numFmtId="43" fontId="2" fillId="2" borderId="0" xfId="0" applyNumberFormat="1" applyFont="1" applyFill="1"/>
    <xf numFmtId="0" fontId="2" fillId="2" borderId="0" xfId="0" applyFont="1" applyFill="1"/>
    <xf numFmtId="43" fontId="2" fillId="2" borderId="0" xfId="0" applyNumberFormat="1" applyFont="1" applyFill="1" applyAlignment="1">
      <alignment horizontal="center"/>
    </xf>
    <xf numFmtId="2" fontId="2" fillId="2" borderId="0" xfId="0" applyNumberFormat="1" applyFont="1" applyFill="1"/>
    <xf numFmtId="2" fontId="0" fillId="0" borderId="0" xfId="0" applyNumberFormat="1"/>
    <xf numFmtId="0" fontId="2" fillId="0" borderId="0" xfId="0" applyFont="1"/>
    <xf numFmtId="43" fontId="2" fillId="0" borderId="0" xfId="0" applyNumberFormat="1" applyFont="1" applyAlignment="1">
      <alignment horizontal="center"/>
    </xf>
    <xf numFmtId="9" fontId="2" fillId="0" borderId="0" xfId="0" applyNumberFormat="1" applyFont="1"/>
    <xf numFmtId="0" fontId="7" fillId="3" borderId="0" xfId="0" applyFont="1" applyFill="1"/>
    <xf numFmtId="43" fontId="7" fillId="3" borderId="0" xfId="0" applyNumberFormat="1" applyFont="1" applyFill="1" applyAlignment="1">
      <alignment horizontal="center"/>
    </xf>
    <xf numFmtId="0" fontId="11" fillId="0" borderId="0" xfId="0" applyFont="1" applyAlignment="1">
      <alignment horizontal="center"/>
    </xf>
    <xf numFmtId="0" fontId="12" fillId="0" borderId="0" xfId="0" applyFont="1"/>
    <xf numFmtId="0" fontId="12" fillId="4" borderId="0" xfId="0" applyFont="1" applyFill="1"/>
    <xf numFmtId="0" fontId="12" fillId="4" borderId="0" xfId="0" applyFont="1" applyFill="1" applyAlignment="1">
      <alignment horizontal="center"/>
    </xf>
    <xf numFmtId="0" fontId="0" fillId="4" borderId="0" xfId="0" applyFill="1"/>
    <xf numFmtId="0" fontId="0" fillId="4" borderId="0" xfId="0" applyFill="1" applyAlignment="1">
      <alignment horizontal="center"/>
    </xf>
    <xf numFmtId="0" fontId="12" fillId="0" borderId="0" xfId="0" applyFont="1" applyAlignment="1">
      <alignment vertical="top" wrapText="1"/>
    </xf>
    <xf numFmtId="43" fontId="2" fillId="2" borderId="0" xfId="1" applyFont="1" applyFill="1"/>
    <xf numFmtId="43" fontId="0" fillId="0" borderId="0" xfId="0" applyNumberFormat="1"/>
    <xf numFmtId="43" fontId="2" fillId="0" borderId="0" xfId="0" applyNumberFormat="1" applyFont="1"/>
    <xf numFmtId="43" fontId="2" fillId="3" borderId="0" xfId="0" applyNumberFormat="1" applyFont="1" applyFill="1"/>
    <xf numFmtId="0" fontId="17" fillId="0" borderId="0" xfId="0" applyFont="1"/>
    <xf numFmtId="0" fontId="6" fillId="0" borderId="0" xfId="0" applyFont="1" applyAlignment="1">
      <alignment horizontal="center" vertical="center"/>
    </xf>
    <xf numFmtId="0" fontId="8" fillId="0" borderId="0" xfId="0" applyFont="1" applyAlignment="1">
      <alignment horizontal="center" vertical="center" wrapText="1"/>
    </xf>
    <xf numFmtId="0" fontId="5" fillId="0" borderId="0" xfId="0" applyFont="1" applyAlignment="1">
      <alignment horizontal="center" vertical="center"/>
    </xf>
    <xf numFmtId="0" fontId="0" fillId="2" borderId="0" xfId="0" applyFill="1" applyAlignment="1">
      <alignment horizontal="center"/>
    </xf>
    <xf numFmtId="0" fontId="4" fillId="0" borderId="0" xfId="0" applyFont="1" applyAlignment="1">
      <alignment horizontal="center" vertical="center" wrapText="1"/>
    </xf>
    <xf numFmtId="0" fontId="6" fillId="0" borderId="0" xfId="0" applyFont="1" applyAlignment="1">
      <alignment horizontal="center" wrapText="1"/>
    </xf>
    <xf numFmtId="0" fontId="2" fillId="0" borderId="0" xfId="0" applyFont="1" applyAlignment="1">
      <alignment horizontal="center"/>
    </xf>
    <xf numFmtId="0" fontId="2" fillId="0" borderId="1" xfId="0" applyFont="1"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9" fillId="0" borderId="0" xfId="0" applyFont="1" applyAlignment="1">
      <alignment horizontal="left" vertical="center" wrapText="1"/>
    </xf>
    <xf numFmtId="0" fontId="11" fillId="0" borderId="0" xfId="0" applyFont="1" applyAlignment="1">
      <alignment horizontal="center"/>
    </xf>
    <xf numFmtId="0" fontId="4" fillId="0" borderId="0" xfId="0" applyFont="1" applyAlignment="1">
      <alignment horizontal="center"/>
    </xf>
    <xf numFmtId="0" fontId="10" fillId="0" borderId="0" xfId="0" applyFont="1" applyAlignment="1">
      <alignment horizontal="right" vertical="center" wrapText="1"/>
    </xf>
    <xf numFmtId="0" fontId="0" fillId="0" borderId="0" xfId="0" applyAlignment="1">
      <alignment horizontal="left" vertical="top" wrapText="1"/>
    </xf>
    <xf numFmtId="0" fontId="12" fillId="0" borderId="0" xfId="0" applyFont="1" applyAlignment="1">
      <alignment horizontal="left" vertical="top" wrapText="1"/>
    </xf>
    <xf numFmtId="0" fontId="2" fillId="3" borderId="0" xfId="0" applyFont="1" applyFill="1" applyAlignment="1">
      <alignment horizontal="center"/>
    </xf>
    <xf numFmtId="9" fontId="0" fillId="0" borderId="0" xfId="0" applyNumberFormat="1"/>
    <xf numFmtId="0" fontId="18" fillId="0" borderId="0" xfId="0" applyFont="1"/>
  </cellXfs>
  <cellStyles count="2">
    <cellStyle name="Normal" xfId="0" builtinId="0"/>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19685C-4712-4DD3-8899-F65B741065DD}">
  <dimension ref="A1:T64"/>
  <sheetViews>
    <sheetView tabSelected="1" topLeftCell="A16" zoomScaleNormal="100" workbookViewId="0">
      <selection activeCell="A29" sqref="A29"/>
    </sheetView>
  </sheetViews>
  <sheetFormatPr defaultRowHeight="14.5" x14ac:dyDescent="0.35"/>
  <cols>
    <col min="3" max="3" width="9.08984375" bestFit="1" customWidth="1"/>
    <col min="4" max="4" width="16.1796875" customWidth="1"/>
    <col min="5" max="5" width="18" style="1" customWidth="1"/>
    <col min="6" max="6" width="18" customWidth="1"/>
    <col min="8" max="8" width="14.453125" customWidth="1"/>
    <col min="9" max="9" width="17.54296875" customWidth="1"/>
    <col min="10" max="10" width="19.36328125" customWidth="1"/>
    <col min="16" max="16" width="9.90625" bestFit="1" customWidth="1"/>
    <col min="18" max="18" width="11.81640625" bestFit="1" customWidth="1"/>
  </cols>
  <sheetData>
    <row r="1" spans="4:10" ht="4.25" customHeight="1" x14ac:dyDescent="0.35"/>
    <row r="2" spans="4:10" ht="11.4" customHeight="1" x14ac:dyDescent="0.35"/>
    <row r="3" spans="4:10" ht="15.5" x14ac:dyDescent="0.35">
      <c r="D3" s="32" t="s">
        <v>22</v>
      </c>
      <c r="E3" s="32"/>
      <c r="F3" s="32"/>
      <c r="G3" s="32"/>
      <c r="H3" s="32"/>
      <c r="I3" s="32"/>
      <c r="J3" s="32"/>
    </row>
    <row r="4" spans="4:10" ht="7.25" customHeight="1" x14ac:dyDescent="0.35">
      <c r="D4" s="1"/>
      <c r="F4" s="1"/>
      <c r="G4" s="1"/>
      <c r="H4" s="1"/>
      <c r="I4" s="1"/>
    </row>
    <row r="5" spans="4:10" x14ac:dyDescent="0.35">
      <c r="D5" s="33" t="s">
        <v>0</v>
      </c>
      <c r="E5" s="33"/>
      <c r="F5" s="33"/>
      <c r="G5" s="33"/>
      <c r="H5" s="33"/>
      <c r="I5" s="33"/>
      <c r="J5" s="33"/>
    </row>
    <row r="6" spans="4:10" ht="6.65" customHeight="1" x14ac:dyDescent="0.35">
      <c r="D6" s="1"/>
      <c r="F6" s="1"/>
      <c r="G6" s="1"/>
      <c r="H6" s="1"/>
      <c r="I6" s="1"/>
    </row>
    <row r="7" spans="4:10" ht="14.4" customHeight="1" x14ac:dyDescent="0.35">
      <c r="D7" s="34" t="s">
        <v>1</v>
      </c>
      <c r="E7" s="34"/>
      <c r="F7" s="34"/>
      <c r="G7" s="34"/>
      <c r="H7" s="34"/>
      <c r="I7" s="34"/>
      <c r="J7" s="34"/>
    </row>
    <row r="8" spans="4:10" ht="14.4" hidden="1" customHeight="1" x14ac:dyDescent="0.35">
      <c r="D8" s="34"/>
      <c r="E8" s="34"/>
      <c r="F8" s="34"/>
      <c r="G8" s="34"/>
      <c r="H8" s="34"/>
      <c r="I8" s="34"/>
      <c r="J8" s="34"/>
    </row>
    <row r="9" spans="4:10" ht="6" customHeight="1" x14ac:dyDescent="0.35">
      <c r="D9" s="4"/>
      <c r="E9" s="3"/>
      <c r="F9" s="4"/>
      <c r="G9" s="4"/>
      <c r="H9" s="4"/>
      <c r="I9" s="4"/>
      <c r="J9" s="4"/>
    </row>
    <row r="10" spans="4:10" ht="14.4" customHeight="1" x14ac:dyDescent="0.35">
      <c r="D10" s="35" t="s">
        <v>2</v>
      </c>
      <c r="E10" s="35"/>
      <c r="F10" s="35"/>
      <c r="G10" s="35"/>
      <c r="H10" s="35"/>
      <c r="I10" s="35"/>
      <c r="J10" s="35"/>
    </row>
    <row r="12" spans="4:10" x14ac:dyDescent="0.35">
      <c r="E12" s="1" t="s">
        <v>3</v>
      </c>
      <c r="F12" s="38" t="s">
        <v>4</v>
      </c>
      <c r="G12" s="38"/>
      <c r="H12" s="38"/>
      <c r="I12" s="38"/>
    </row>
    <row r="13" spans="4:10" x14ac:dyDescent="0.35">
      <c r="F13" s="39" t="s">
        <v>5</v>
      </c>
      <c r="G13" s="39"/>
      <c r="H13" s="39"/>
      <c r="I13" s="39"/>
    </row>
    <row r="14" spans="4:10" x14ac:dyDescent="0.35">
      <c r="F14" s="1"/>
    </row>
    <row r="15" spans="4:10" x14ac:dyDescent="0.35">
      <c r="F15" s="1"/>
    </row>
    <row r="16" spans="4:10" x14ac:dyDescent="0.35">
      <c r="E16" s="1" t="s">
        <v>6</v>
      </c>
      <c r="F16" s="38" t="s">
        <v>4</v>
      </c>
      <c r="G16" s="38"/>
      <c r="H16" s="38"/>
      <c r="I16" s="38"/>
    </row>
    <row r="17" spans="1:20" x14ac:dyDescent="0.35">
      <c r="E17"/>
      <c r="F17" s="39" t="s">
        <v>5</v>
      </c>
      <c r="G17" s="39"/>
      <c r="H17" s="39"/>
      <c r="I17" s="39"/>
    </row>
    <row r="18" spans="1:20" x14ac:dyDescent="0.35">
      <c r="E18"/>
      <c r="F18" s="1"/>
    </row>
    <row r="19" spans="1:20" ht="9.65" customHeight="1" x14ac:dyDescent="0.35">
      <c r="D19" s="31" t="s">
        <v>7</v>
      </c>
      <c r="E19" s="31"/>
      <c r="F19" s="31"/>
      <c r="G19" s="31"/>
      <c r="H19" s="31"/>
      <c r="I19" s="31"/>
      <c r="J19" s="31"/>
    </row>
    <row r="20" spans="1:20" ht="10.75" customHeight="1" x14ac:dyDescent="0.35">
      <c r="D20" s="31"/>
      <c r="E20" s="31"/>
      <c r="F20" s="31"/>
      <c r="G20" s="31"/>
      <c r="H20" s="31"/>
      <c r="I20" s="31"/>
      <c r="J20" s="31"/>
    </row>
    <row r="21" spans="1:20" ht="7.25" customHeight="1" x14ac:dyDescent="0.35"/>
    <row r="22" spans="1:20" ht="7.25" customHeight="1" x14ac:dyDescent="0.35">
      <c r="D22" s="36" t="s">
        <v>21</v>
      </c>
      <c r="E22" s="36"/>
      <c r="F22" s="36"/>
      <c r="G22" s="36"/>
      <c r="H22" s="36"/>
      <c r="I22" s="36"/>
      <c r="J22" s="36"/>
    </row>
    <row r="23" spans="1:20" ht="7.25" customHeight="1" x14ac:dyDescent="0.35">
      <c r="D23" s="37"/>
      <c r="E23" s="37"/>
      <c r="F23" s="37"/>
      <c r="G23" s="37"/>
      <c r="H23" s="37"/>
      <c r="I23" s="37"/>
      <c r="J23" s="37"/>
    </row>
    <row r="25" spans="1:20" x14ac:dyDescent="0.35">
      <c r="D25" s="36" t="s">
        <v>11</v>
      </c>
      <c r="E25" s="36"/>
      <c r="F25" s="36"/>
      <c r="H25" s="36" t="s">
        <v>12</v>
      </c>
      <c r="I25" s="36"/>
      <c r="J25" s="36"/>
    </row>
    <row r="26" spans="1:20" ht="3.65" customHeight="1" x14ac:dyDescent="0.35">
      <c r="D26" s="1"/>
      <c r="F26" s="1"/>
      <c r="H26" s="1"/>
      <c r="I26" s="1"/>
      <c r="J26" s="1"/>
    </row>
    <row r="27" spans="1:20" x14ac:dyDescent="0.35">
      <c r="D27" s="4" t="s">
        <v>8</v>
      </c>
      <c r="E27" s="3" t="s">
        <v>9</v>
      </c>
      <c r="F27" s="3" t="s">
        <v>10</v>
      </c>
      <c r="H27" s="4" t="s">
        <v>8</v>
      </c>
      <c r="I27" s="3" t="s">
        <v>16</v>
      </c>
      <c r="J27" s="3" t="s">
        <v>13</v>
      </c>
    </row>
    <row r="28" spans="1:20" x14ac:dyDescent="0.35">
      <c r="A28" t="s">
        <v>71</v>
      </c>
      <c r="B28" t="s">
        <v>72</v>
      </c>
      <c r="D28" s="5">
        <v>45078</v>
      </c>
      <c r="E28" s="1">
        <v>100</v>
      </c>
      <c r="F28" s="6">
        <v>25.3</v>
      </c>
      <c r="H28" s="5">
        <v>45078</v>
      </c>
      <c r="I28">
        <v>50</v>
      </c>
      <c r="J28" s="12">
        <v>22.3</v>
      </c>
      <c r="K28">
        <f>+E28-I28</f>
        <v>50</v>
      </c>
      <c r="L28" s="26">
        <f>+F28</f>
        <v>25.3</v>
      </c>
      <c r="M28" s="26"/>
      <c r="N28" s="26"/>
    </row>
    <row r="29" spans="1:20" x14ac:dyDescent="0.35">
      <c r="A29">
        <v>50</v>
      </c>
      <c r="B29" s="26">
        <v>25.3</v>
      </c>
      <c r="C29" s="26">
        <f>+B29*A29</f>
        <v>1265</v>
      </c>
      <c r="D29" s="5">
        <v>45108</v>
      </c>
      <c r="E29" s="1">
        <v>50</v>
      </c>
      <c r="F29" s="6">
        <v>24.5</v>
      </c>
      <c r="H29" s="5">
        <v>45108</v>
      </c>
      <c r="I29">
        <v>60</v>
      </c>
      <c r="J29" s="12">
        <v>21.5</v>
      </c>
      <c r="K29">
        <f>+E29-I29</f>
        <v>-10</v>
      </c>
      <c r="L29" s="26">
        <f>+F29</f>
        <v>24.5</v>
      </c>
      <c r="M29" s="26">
        <f>+L29*K29</f>
        <v>-245</v>
      </c>
      <c r="N29" s="26">
        <f>+(M29+C29)/(K29+A29)</f>
        <v>25.5</v>
      </c>
      <c r="P29" t="s">
        <v>69</v>
      </c>
      <c r="R29" t="s">
        <v>70</v>
      </c>
      <c r="T29" t="s">
        <v>70</v>
      </c>
    </row>
    <row r="30" spans="1:20" x14ac:dyDescent="0.35">
      <c r="D30" s="5">
        <v>45139</v>
      </c>
      <c r="E30" s="1">
        <v>50</v>
      </c>
      <c r="F30" s="6">
        <v>26.7</v>
      </c>
      <c r="H30" s="5">
        <v>45139</v>
      </c>
      <c r="I30">
        <v>25</v>
      </c>
      <c r="J30" s="12">
        <v>25.8</v>
      </c>
      <c r="P30" t="s">
        <v>64</v>
      </c>
      <c r="R30" t="s">
        <v>65</v>
      </c>
      <c r="T30" t="s">
        <v>66</v>
      </c>
    </row>
    <row r="31" spans="1:20" x14ac:dyDescent="0.35">
      <c r="D31" s="9"/>
      <c r="E31" s="7">
        <f>SUM(E28:E30)</f>
        <v>200</v>
      </c>
      <c r="F31" s="8">
        <f>E34</f>
        <v>25.45</v>
      </c>
      <c r="G31" s="9">
        <f>SUM(G28:G30)</f>
        <v>0</v>
      </c>
      <c r="H31" s="9"/>
      <c r="I31" s="9">
        <f>SUM(I28:I30)</f>
        <v>135</v>
      </c>
      <c r="J31" s="11">
        <f>E35</f>
        <v>22.592592592592592</v>
      </c>
      <c r="P31">
        <v>100</v>
      </c>
      <c r="T31">
        <v>175</v>
      </c>
    </row>
    <row r="32" spans="1:20" ht="18.5" x14ac:dyDescent="0.45">
      <c r="P32" t="s">
        <v>67</v>
      </c>
      <c r="Q32" s="47">
        <v>0.85</v>
      </c>
      <c r="T32" s="48">
        <f>+Q34-T31</f>
        <v>10</v>
      </c>
    </row>
    <row r="33" spans="4:17" x14ac:dyDescent="0.35">
      <c r="Q33">
        <f>+Q32*P31</f>
        <v>85</v>
      </c>
    </row>
    <row r="34" spans="4:17" x14ac:dyDescent="0.35">
      <c r="D34" s="2" t="s">
        <v>14</v>
      </c>
      <c r="E34" s="10">
        <f>((E28*F28)+(E29*F29)+(E30*F30))/E31</f>
        <v>25.45</v>
      </c>
      <c r="P34" t="s">
        <v>68</v>
      </c>
      <c r="Q34">
        <f>+Q33+P31</f>
        <v>185</v>
      </c>
    </row>
    <row r="35" spans="4:17" x14ac:dyDescent="0.35">
      <c r="D35" s="2" t="s">
        <v>15</v>
      </c>
      <c r="E35" s="10">
        <f>((I28*J28)+(I29*J29)+(I30*J30))/I31</f>
        <v>22.592592592592592</v>
      </c>
    </row>
    <row r="36" spans="4:17" x14ac:dyDescent="0.35">
      <c r="D36" s="13" t="s">
        <v>19</v>
      </c>
      <c r="E36" s="14">
        <f>E34-E35</f>
        <v>2.8574074074074076</v>
      </c>
      <c r="F36" s="13" t="s">
        <v>18</v>
      </c>
      <c r="G36" s="15">
        <v>0.17</v>
      </c>
    </row>
    <row r="37" spans="4:17" x14ac:dyDescent="0.35">
      <c r="D37" s="13"/>
      <c r="E37" s="14"/>
      <c r="F37" s="13"/>
      <c r="G37" s="15"/>
    </row>
    <row r="38" spans="4:17" ht="15.5" x14ac:dyDescent="0.35">
      <c r="D38" s="16" t="s">
        <v>17</v>
      </c>
      <c r="E38" s="17">
        <f>(E36*G36)*I31</f>
        <v>65.577500000000015</v>
      </c>
      <c r="F38" s="30" t="s">
        <v>20</v>
      </c>
      <c r="G38" s="30"/>
      <c r="H38" s="30"/>
      <c r="I38" s="30"/>
      <c r="J38" s="30"/>
    </row>
    <row r="40" spans="4:17" x14ac:dyDescent="0.35">
      <c r="D40" s="42" t="s">
        <v>23</v>
      </c>
      <c r="E40" s="42"/>
      <c r="F40" s="42"/>
      <c r="G40" s="42"/>
      <c r="H40" s="42"/>
      <c r="I40" s="42"/>
      <c r="J40" s="42"/>
    </row>
    <row r="42" spans="4:17" ht="12.65" customHeight="1" x14ac:dyDescent="0.35">
      <c r="D42" s="43" t="s">
        <v>24</v>
      </c>
      <c r="E42" s="43"/>
      <c r="F42" s="43"/>
      <c r="G42" s="40" t="s">
        <v>30</v>
      </c>
      <c r="H42" s="40"/>
      <c r="I42" s="40"/>
      <c r="J42" s="40"/>
    </row>
    <row r="43" spans="4:17" ht="12.65" customHeight="1" x14ac:dyDescent="0.35">
      <c r="D43" s="43" t="s">
        <v>25</v>
      </c>
      <c r="E43" s="43"/>
      <c r="F43" s="43"/>
      <c r="G43" s="40" t="s">
        <v>31</v>
      </c>
      <c r="H43" s="40"/>
      <c r="I43" s="40"/>
      <c r="J43" s="40"/>
    </row>
    <row r="44" spans="4:17" ht="12.65" customHeight="1" x14ac:dyDescent="0.35">
      <c r="D44" s="43" t="s">
        <v>26</v>
      </c>
      <c r="E44" s="43"/>
      <c r="F44" s="43"/>
      <c r="G44" s="40" t="s">
        <v>32</v>
      </c>
      <c r="H44" s="40"/>
      <c r="I44" s="40"/>
      <c r="J44" s="40"/>
    </row>
    <row r="45" spans="4:17" ht="12.65" customHeight="1" x14ac:dyDescent="0.35">
      <c r="D45" s="43" t="s">
        <v>27</v>
      </c>
      <c r="E45" s="43"/>
      <c r="F45" s="43"/>
      <c r="G45" s="40" t="s">
        <v>33</v>
      </c>
      <c r="H45" s="40"/>
      <c r="I45" s="40"/>
      <c r="J45" s="40"/>
    </row>
    <row r="46" spans="4:17" ht="12.65" customHeight="1" x14ac:dyDescent="0.35">
      <c r="D46" s="43" t="s">
        <v>28</v>
      </c>
      <c r="E46" s="43"/>
      <c r="F46" s="43"/>
      <c r="G46" s="40" t="s">
        <v>34</v>
      </c>
      <c r="H46" s="40"/>
      <c r="I46" s="40"/>
      <c r="J46" s="40"/>
    </row>
    <row r="47" spans="4:17" ht="12.65" customHeight="1" x14ac:dyDescent="0.35">
      <c r="D47" s="43" t="s">
        <v>29</v>
      </c>
      <c r="E47" s="43"/>
      <c r="F47" s="43"/>
      <c r="G47" s="40" t="s">
        <v>35</v>
      </c>
      <c r="H47" s="40"/>
      <c r="I47" s="40"/>
      <c r="J47" s="40"/>
    </row>
    <row r="50" spans="4:17" x14ac:dyDescent="0.35">
      <c r="D50" s="41" t="s">
        <v>36</v>
      </c>
      <c r="E50" s="41"/>
      <c r="F50" s="41"/>
      <c r="G50" s="41"/>
      <c r="H50" s="41"/>
      <c r="I50" s="41"/>
      <c r="J50" s="41"/>
      <c r="K50" s="19"/>
      <c r="L50" s="19"/>
      <c r="M50" s="19"/>
      <c r="N50" s="19"/>
      <c r="O50" s="19"/>
      <c r="P50" s="19"/>
      <c r="Q50" s="19"/>
    </row>
    <row r="51" spans="4:17" x14ac:dyDescent="0.35">
      <c r="D51" s="18"/>
      <c r="E51" s="18"/>
      <c r="F51" s="18"/>
      <c r="G51" s="18"/>
      <c r="H51" s="18"/>
      <c r="I51" s="18"/>
      <c r="J51" s="18"/>
      <c r="K51" s="19"/>
      <c r="L51" s="19"/>
      <c r="M51" s="19"/>
      <c r="N51" s="19"/>
      <c r="O51" s="19"/>
      <c r="P51" s="19"/>
      <c r="Q51" s="19"/>
    </row>
    <row r="52" spans="4:17" x14ac:dyDescent="0.35">
      <c r="D52" s="20" t="s">
        <v>37</v>
      </c>
      <c r="E52" s="21"/>
      <c r="F52" s="20"/>
      <c r="G52" s="20"/>
      <c r="H52" s="20"/>
      <c r="I52" s="20"/>
      <c r="J52" s="20"/>
      <c r="K52" s="20"/>
      <c r="L52" s="20"/>
      <c r="M52" s="20"/>
      <c r="N52" s="20"/>
      <c r="O52" s="20"/>
      <c r="P52" s="20"/>
      <c r="Q52" s="19"/>
    </row>
    <row r="53" spans="4:17" ht="27" customHeight="1" x14ac:dyDescent="0.35">
      <c r="D53" s="45" t="s">
        <v>38</v>
      </c>
      <c r="E53" s="45"/>
      <c r="F53" s="45"/>
      <c r="G53" s="45"/>
      <c r="H53" s="45"/>
      <c r="I53" s="45"/>
      <c r="J53" s="45"/>
      <c r="K53" s="45"/>
      <c r="L53" s="45"/>
      <c r="M53" s="45"/>
      <c r="N53" s="45"/>
      <c r="O53" s="45"/>
      <c r="P53" s="45"/>
      <c r="Q53" s="24"/>
    </row>
    <row r="54" spans="4:17" ht="28.75" customHeight="1" x14ac:dyDescent="0.35">
      <c r="D54" s="44" t="s">
        <v>39</v>
      </c>
      <c r="E54" s="44"/>
      <c r="F54" s="44"/>
      <c r="G54" s="44"/>
      <c r="H54" s="44"/>
      <c r="I54" s="44"/>
      <c r="J54" s="44"/>
      <c r="K54" s="44"/>
      <c r="L54" s="44"/>
      <c r="M54" s="44"/>
      <c r="N54" s="44"/>
      <c r="O54" s="44"/>
      <c r="P54" s="44"/>
    </row>
    <row r="55" spans="4:17" x14ac:dyDescent="0.35">
      <c r="D55" s="22" t="s">
        <v>40</v>
      </c>
      <c r="E55" s="23"/>
      <c r="F55" s="22"/>
      <c r="G55" s="22"/>
      <c r="H55" s="22"/>
      <c r="I55" s="22"/>
      <c r="J55" s="22"/>
      <c r="K55" s="22"/>
      <c r="L55" s="22"/>
      <c r="M55" s="22"/>
      <c r="N55" s="22"/>
      <c r="O55" s="22"/>
      <c r="P55" s="22"/>
    </row>
    <row r="56" spans="4:17" ht="28.75" customHeight="1" x14ac:dyDescent="0.35">
      <c r="D56" s="44" t="s">
        <v>41</v>
      </c>
      <c r="E56" s="44"/>
      <c r="F56" s="44"/>
      <c r="G56" s="44"/>
      <c r="H56" s="44"/>
      <c r="I56" s="44"/>
      <c r="J56" s="44"/>
      <c r="K56" s="44"/>
      <c r="L56" s="44"/>
      <c r="M56" s="44"/>
      <c r="N56" s="44"/>
      <c r="O56" s="44"/>
      <c r="P56" s="44"/>
    </row>
    <row r="57" spans="4:17" ht="14.4" customHeight="1" x14ac:dyDescent="0.35">
      <c r="D57" s="44" t="s">
        <v>42</v>
      </c>
      <c r="E57" s="44"/>
      <c r="F57" s="44"/>
      <c r="G57" s="44"/>
      <c r="H57" s="44"/>
      <c r="I57" s="44"/>
      <c r="J57" s="44"/>
      <c r="K57" s="44"/>
      <c r="L57" s="44"/>
      <c r="M57" s="44"/>
      <c r="N57" s="44"/>
      <c r="O57" s="44"/>
      <c r="P57" s="44"/>
    </row>
    <row r="58" spans="4:17" ht="14.4" customHeight="1" x14ac:dyDescent="0.35">
      <c r="D58" s="44" t="s">
        <v>43</v>
      </c>
      <c r="E58" s="44"/>
      <c r="F58" s="44"/>
      <c r="G58" s="44"/>
      <c r="H58" s="44"/>
      <c r="I58" s="44"/>
      <c r="J58" s="44"/>
      <c r="K58" s="44"/>
      <c r="L58" s="44"/>
      <c r="M58" s="44"/>
      <c r="N58" s="44"/>
      <c r="O58" s="44"/>
      <c r="P58" s="44"/>
    </row>
    <row r="59" spans="4:17" ht="28.25" customHeight="1" x14ac:dyDescent="0.35">
      <c r="D59" s="44" t="s">
        <v>45</v>
      </c>
      <c r="E59" s="44"/>
      <c r="F59" s="44"/>
      <c r="G59" s="44"/>
      <c r="H59" s="44"/>
      <c r="I59" s="44"/>
      <c r="J59" s="44"/>
      <c r="K59" s="44"/>
      <c r="L59" s="44"/>
      <c r="M59" s="44"/>
      <c r="N59" s="44"/>
      <c r="O59" s="44"/>
      <c r="P59" s="44"/>
    </row>
    <row r="60" spans="4:17" ht="28.25" customHeight="1" x14ac:dyDescent="0.35">
      <c r="D60" s="44" t="s">
        <v>44</v>
      </c>
      <c r="E60" s="44"/>
      <c r="F60" s="44"/>
      <c r="G60" s="44"/>
      <c r="H60" s="44"/>
      <c r="I60" s="44"/>
      <c r="J60" s="44"/>
      <c r="K60" s="44"/>
      <c r="L60" s="44"/>
      <c r="M60" s="44"/>
      <c r="N60" s="44"/>
      <c r="O60" s="44"/>
      <c r="P60" s="44"/>
    </row>
    <row r="61" spans="4:17" ht="57" customHeight="1" x14ac:dyDescent="0.35">
      <c r="D61" s="44" t="s">
        <v>46</v>
      </c>
      <c r="E61" s="44"/>
      <c r="F61" s="44"/>
      <c r="G61" s="44"/>
      <c r="H61" s="44"/>
      <c r="I61" s="44"/>
      <c r="J61" s="44"/>
      <c r="K61" s="44"/>
      <c r="L61" s="44"/>
      <c r="M61" s="44"/>
      <c r="N61" s="44"/>
      <c r="O61" s="44"/>
      <c r="P61" s="44"/>
    </row>
    <row r="62" spans="4:17" ht="41.4" customHeight="1" x14ac:dyDescent="0.35">
      <c r="D62" s="44" t="s">
        <v>47</v>
      </c>
      <c r="E62" s="44"/>
      <c r="F62" s="44"/>
      <c r="G62" s="44"/>
      <c r="H62" s="44"/>
      <c r="I62" s="44"/>
      <c r="J62" s="44"/>
      <c r="K62" s="44"/>
      <c r="L62" s="44"/>
      <c r="M62" s="44"/>
      <c r="N62" s="44"/>
      <c r="O62" s="44"/>
      <c r="P62" s="44"/>
    </row>
    <row r="63" spans="4:17" ht="29.4" customHeight="1" x14ac:dyDescent="0.35">
      <c r="D63" s="44" t="s">
        <v>48</v>
      </c>
      <c r="E63" s="44"/>
      <c r="F63" s="44"/>
      <c r="G63" s="44"/>
      <c r="H63" s="44"/>
      <c r="I63" s="44"/>
      <c r="J63" s="44"/>
      <c r="K63" s="44"/>
      <c r="L63" s="44"/>
      <c r="M63" s="44"/>
      <c r="N63" s="44"/>
      <c r="O63" s="44"/>
      <c r="P63" s="44"/>
    </row>
    <row r="64" spans="4:17" ht="53.4" customHeight="1" x14ac:dyDescent="0.35"/>
  </sheetData>
  <mergeCells count="37">
    <mergeCell ref="D63:P63"/>
    <mergeCell ref="D62:P62"/>
    <mergeCell ref="D61:P61"/>
    <mergeCell ref="D60:P60"/>
    <mergeCell ref="D59:P59"/>
    <mergeCell ref="D57:P57"/>
    <mergeCell ref="D58:P58"/>
    <mergeCell ref="D53:P53"/>
    <mergeCell ref="D54:P54"/>
    <mergeCell ref="D56:P56"/>
    <mergeCell ref="G45:J45"/>
    <mergeCell ref="G44:J44"/>
    <mergeCell ref="G43:J43"/>
    <mergeCell ref="D50:J50"/>
    <mergeCell ref="D40:J40"/>
    <mergeCell ref="D42:F42"/>
    <mergeCell ref="D43:F43"/>
    <mergeCell ref="D44:F44"/>
    <mergeCell ref="D45:F45"/>
    <mergeCell ref="D47:F47"/>
    <mergeCell ref="D46:F46"/>
    <mergeCell ref="G42:J42"/>
    <mergeCell ref="G47:J47"/>
    <mergeCell ref="G46:J46"/>
    <mergeCell ref="F38:J38"/>
    <mergeCell ref="D19:J20"/>
    <mergeCell ref="D3:J3"/>
    <mergeCell ref="D5:J5"/>
    <mergeCell ref="D7:J8"/>
    <mergeCell ref="D10:J10"/>
    <mergeCell ref="D22:J23"/>
    <mergeCell ref="F12:I12"/>
    <mergeCell ref="F13:I13"/>
    <mergeCell ref="F16:I16"/>
    <mergeCell ref="F17:I17"/>
    <mergeCell ref="D25:F25"/>
    <mergeCell ref="H25:J25"/>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61456-7CEC-4CCF-A235-76255966281E}">
  <dimension ref="B2:H30"/>
  <sheetViews>
    <sheetView workbookViewId="0">
      <selection activeCell="G23" sqref="G23:G25"/>
    </sheetView>
  </sheetViews>
  <sheetFormatPr defaultRowHeight="14.5" x14ac:dyDescent="0.35"/>
  <cols>
    <col min="2" max="2" width="27.36328125" bestFit="1" customWidth="1"/>
    <col min="3" max="3" width="16.36328125" customWidth="1"/>
    <col min="4" max="5" width="21.54296875" customWidth="1"/>
    <col min="6" max="8" width="16.36328125" customWidth="1"/>
  </cols>
  <sheetData>
    <row r="2" spans="2:8" ht="15.5" x14ac:dyDescent="0.35">
      <c r="B2" s="32" t="s">
        <v>51</v>
      </c>
      <c r="C2" s="32"/>
      <c r="D2" s="32"/>
      <c r="E2" s="32"/>
      <c r="F2" s="32"/>
      <c r="G2" s="32"/>
      <c r="H2" s="32"/>
    </row>
    <row r="3" spans="2:8" ht="5.4" customHeight="1" x14ac:dyDescent="0.35">
      <c r="B3" s="1"/>
      <c r="C3" s="1"/>
      <c r="D3" s="1"/>
      <c r="E3" s="1"/>
      <c r="F3" s="1"/>
      <c r="G3" s="1"/>
    </row>
    <row r="4" spans="2:8" x14ac:dyDescent="0.35">
      <c r="B4" s="33" t="s">
        <v>49</v>
      </c>
      <c r="C4" s="33"/>
      <c r="D4" s="33"/>
      <c r="E4" s="33"/>
      <c r="F4" s="33"/>
      <c r="G4" s="33"/>
      <c r="H4" s="33"/>
    </row>
    <row r="5" spans="2:8" ht="4.75" customHeight="1" x14ac:dyDescent="0.35">
      <c r="B5" s="1"/>
      <c r="C5" s="1"/>
      <c r="D5" s="1"/>
      <c r="E5" s="1"/>
      <c r="F5" s="1"/>
      <c r="G5" s="1"/>
    </row>
    <row r="6" spans="2:8" x14ac:dyDescent="0.35">
      <c r="B6" s="34" t="s">
        <v>50</v>
      </c>
      <c r="C6" s="34"/>
      <c r="D6" s="34"/>
      <c r="E6" s="34"/>
      <c r="F6" s="34"/>
      <c r="G6" s="34"/>
      <c r="H6" s="34"/>
    </row>
    <row r="7" spans="2:8" x14ac:dyDescent="0.35">
      <c r="B7" s="34"/>
      <c r="C7" s="34"/>
      <c r="D7" s="34"/>
      <c r="E7" s="34"/>
      <c r="F7" s="34"/>
      <c r="G7" s="34"/>
      <c r="H7" s="34"/>
    </row>
    <row r="8" spans="2:8" x14ac:dyDescent="0.35">
      <c r="B8" s="4"/>
      <c r="C8" s="3"/>
      <c r="D8" s="4"/>
      <c r="E8" s="4"/>
      <c r="F8" s="4"/>
      <c r="G8" s="4"/>
      <c r="H8" s="4"/>
    </row>
    <row r="9" spans="2:8" x14ac:dyDescent="0.35">
      <c r="B9" s="35" t="s">
        <v>2</v>
      </c>
      <c r="C9" s="35"/>
      <c r="D9" s="35"/>
      <c r="E9" s="35"/>
      <c r="F9" s="35"/>
      <c r="G9" s="35"/>
      <c r="H9" s="35"/>
    </row>
    <row r="11" spans="2:8" x14ac:dyDescent="0.35">
      <c r="B11" s="42" t="s">
        <v>52</v>
      </c>
      <c r="C11" s="42"/>
      <c r="D11" s="42"/>
      <c r="E11" s="42"/>
      <c r="F11" s="42"/>
      <c r="G11" s="42"/>
      <c r="H11" s="42"/>
    </row>
    <row r="12" spans="2:8" x14ac:dyDescent="0.35">
      <c r="B12" s="42" t="s">
        <v>53</v>
      </c>
      <c r="C12" s="42"/>
      <c r="D12" s="42"/>
      <c r="E12" s="42"/>
      <c r="F12" s="42"/>
      <c r="G12" s="42"/>
      <c r="H12" s="42"/>
    </row>
    <row r="13" spans="2:8" x14ac:dyDescent="0.35">
      <c r="B13" s="42" t="s">
        <v>54</v>
      </c>
      <c r="C13" s="42"/>
      <c r="D13" s="42"/>
      <c r="E13" s="42"/>
      <c r="F13" s="42"/>
      <c r="G13" s="42"/>
      <c r="H13" s="42"/>
    </row>
    <row r="15" spans="2:8" x14ac:dyDescent="0.35">
      <c r="B15" s="36" t="s">
        <v>55</v>
      </c>
      <c r="C15" s="36"/>
      <c r="D15" s="36"/>
      <c r="E15" s="36"/>
      <c r="F15" s="36"/>
      <c r="G15" s="36"/>
      <c r="H15" s="36"/>
    </row>
    <row r="17" spans="2:8" ht="3.65" customHeight="1" x14ac:dyDescent="0.35">
      <c r="B17" s="36" t="s">
        <v>21</v>
      </c>
      <c r="C17" s="36"/>
      <c r="D17" s="36"/>
      <c r="E17" s="36"/>
      <c r="F17" s="36"/>
      <c r="G17" s="36"/>
      <c r="H17" s="36"/>
    </row>
    <row r="18" spans="2:8" x14ac:dyDescent="0.35">
      <c r="B18" s="37"/>
      <c r="C18" s="37"/>
      <c r="D18" s="37"/>
      <c r="E18" s="37"/>
      <c r="F18" s="37"/>
      <c r="G18" s="37"/>
      <c r="H18" s="37"/>
    </row>
    <row r="19" spans="2:8" ht="9" customHeight="1" x14ac:dyDescent="0.35">
      <c r="C19" s="1"/>
    </row>
    <row r="20" spans="2:8" x14ac:dyDescent="0.35">
      <c r="B20" s="36" t="s">
        <v>11</v>
      </c>
      <c r="C20" s="36"/>
      <c r="D20" s="36"/>
      <c r="G20" s="36" t="s">
        <v>63</v>
      </c>
      <c r="H20" s="36"/>
    </row>
    <row r="21" spans="2:8" ht="5.4" customHeight="1" x14ac:dyDescent="0.35">
      <c r="B21" s="1"/>
      <c r="C21" s="1"/>
      <c r="D21" s="1"/>
    </row>
    <row r="22" spans="2:8" x14ac:dyDescent="0.35">
      <c r="B22" s="4" t="s">
        <v>8</v>
      </c>
      <c r="C22" s="3" t="s">
        <v>9</v>
      </c>
      <c r="D22" s="3" t="s">
        <v>10</v>
      </c>
      <c r="E22" s="3" t="s">
        <v>56</v>
      </c>
      <c r="G22" s="4" t="s">
        <v>8</v>
      </c>
      <c r="H22" s="3" t="s">
        <v>59</v>
      </c>
    </row>
    <row r="23" spans="2:8" x14ac:dyDescent="0.35">
      <c r="B23" s="5">
        <v>45078</v>
      </c>
      <c r="C23">
        <v>100</v>
      </c>
      <c r="D23" s="6">
        <v>5</v>
      </c>
      <c r="E23" s="6">
        <v>3.5</v>
      </c>
      <c r="G23" s="5">
        <v>45078</v>
      </c>
      <c r="H23">
        <v>50</v>
      </c>
    </row>
    <row r="24" spans="2:8" x14ac:dyDescent="0.35">
      <c r="B24" s="5">
        <v>45082</v>
      </c>
      <c r="C24">
        <v>200</v>
      </c>
      <c r="D24" s="6">
        <v>5.8</v>
      </c>
      <c r="E24" s="6">
        <v>4.4000000000000004</v>
      </c>
      <c r="G24" s="5">
        <v>45082</v>
      </c>
      <c r="H24">
        <v>30</v>
      </c>
    </row>
    <row r="25" spans="2:8" x14ac:dyDescent="0.35">
      <c r="B25" s="5">
        <v>45102</v>
      </c>
      <c r="C25">
        <v>300</v>
      </c>
      <c r="D25" s="6">
        <v>5.3</v>
      </c>
      <c r="E25" s="6">
        <v>4.0999999999999996</v>
      </c>
      <c r="G25" s="5">
        <v>45102</v>
      </c>
      <c r="H25">
        <v>27</v>
      </c>
    </row>
    <row r="26" spans="2:8" x14ac:dyDescent="0.35">
      <c r="C26" s="9">
        <f>SUM(C23:C25)</f>
        <v>600</v>
      </c>
      <c r="D26" s="25">
        <f>C28</f>
        <v>5.416666666666667</v>
      </c>
      <c r="E26" s="25">
        <f>C29</f>
        <v>4.0999999999999996</v>
      </c>
      <c r="G26" s="13" t="s">
        <v>60</v>
      </c>
      <c r="H26" s="13">
        <f>SUM(H23:H25)</f>
        <v>107</v>
      </c>
    </row>
    <row r="28" spans="2:8" x14ac:dyDescent="0.35">
      <c r="B28" s="13" t="s">
        <v>57</v>
      </c>
      <c r="C28" s="27">
        <f>((C23*D23)+(C24*D24)+(C25*D25))/C26</f>
        <v>5.416666666666667</v>
      </c>
      <c r="D28" s="26">
        <f>C28*H26</f>
        <v>579.58333333333337</v>
      </c>
    </row>
    <row r="29" spans="2:8" x14ac:dyDescent="0.35">
      <c r="B29" s="13" t="s">
        <v>58</v>
      </c>
      <c r="C29" s="27">
        <f>((C23*E23)+(C24*E24)+(C25*E25))/C26</f>
        <v>4.0999999999999996</v>
      </c>
      <c r="D29" s="26">
        <f>C29*H26</f>
        <v>438.7</v>
      </c>
      <c r="E29" s="29" t="s">
        <v>62</v>
      </c>
    </row>
    <row r="30" spans="2:8" x14ac:dyDescent="0.35">
      <c r="B30" s="46" t="s">
        <v>61</v>
      </c>
      <c r="C30" s="46"/>
      <c r="D30" s="28">
        <f>SUM(D28:D29)</f>
        <v>1018.2833333333333</v>
      </c>
    </row>
  </sheetData>
  <mergeCells count="12">
    <mergeCell ref="B12:H12"/>
    <mergeCell ref="B2:H2"/>
    <mergeCell ref="B4:H4"/>
    <mergeCell ref="B6:H7"/>
    <mergeCell ref="B9:H9"/>
    <mergeCell ref="B11:H11"/>
    <mergeCell ref="B30:C30"/>
    <mergeCell ref="B13:H13"/>
    <mergeCell ref="B15:H15"/>
    <mergeCell ref="B17:H18"/>
    <mergeCell ref="B20:D20"/>
    <mergeCell ref="G20:H20"/>
  </mergeCells>
  <pageMargins left="0.511811024" right="0.511811024" top="0.78740157499999996" bottom="0.78740157499999996" header="0.31496062000000002" footer="0.31496062000000002"/>
  <pageSetup paperSize="9"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DRCST - Restituição</vt:lpstr>
      <vt:lpstr>DRCST - Ressarcimento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Thais Machado</dc:creator>
  <cp:lastModifiedBy>Gustavo Ribeiro</cp:lastModifiedBy>
  <dcterms:created xsi:type="dcterms:W3CDTF">2023-07-20T16:29:43Z</dcterms:created>
  <dcterms:modified xsi:type="dcterms:W3CDTF">2023-10-25T18:00:43Z</dcterms:modified>
</cp:coreProperties>
</file>